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023360-F77A-40A6-9550-462B9D79E39D}" xr6:coauthVersionLast="36" xr6:coauthVersionMax="36" xr10:uidLastSave="{00000000-0000-0000-0000-000000000000}"/>
  <bookViews>
    <workbookView xWindow="0" yWindow="0" windowWidth="28800" windowHeight="1218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'노임단가(하반기변경)'!$B$1:$AH$48</definedName>
    <definedName name="_xlnm.Print_Area" localSheetId="0">일위대가!$B$1:$AE$30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</workbook>
</file>

<file path=xl/calcChain.xml><?xml version="1.0" encoding="utf-8"?>
<calcChain xmlns="http://schemas.openxmlformats.org/spreadsheetml/2006/main">
  <c r="E23" i="39" l="1"/>
  <c r="N23" i="39"/>
  <c r="N22" i="39" s="1"/>
  <c r="I23" i="39"/>
  <c r="G22" i="39"/>
  <c r="E19" i="39"/>
  <c r="N19" i="39" s="1"/>
  <c r="N18" i="39" s="1"/>
  <c r="E14" i="39"/>
  <c r="I14" i="39"/>
  <c r="G13" i="39"/>
  <c r="I19" i="39"/>
  <c r="G18" i="39"/>
  <c r="E10" i="39"/>
  <c r="E6" i="39"/>
  <c r="J23" i="39" l="1"/>
  <c r="L23" i="39"/>
  <c r="N14" i="39"/>
  <c r="N13" i="39" s="1"/>
  <c r="J14" i="39"/>
  <c r="L14" i="39"/>
  <c r="J19" i="39"/>
  <c r="L19" i="39"/>
  <c r="L10" i="39"/>
  <c r="I10" i="39"/>
  <c r="I6" i="39"/>
  <c r="J6" i="39" s="1"/>
  <c r="G9" i="39"/>
  <c r="N6" i="39"/>
  <c r="N5" i="39" s="1"/>
  <c r="L6" i="39"/>
  <c r="G5" i="39"/>
  <c r="J18" i="39" l="1"/>
  <c r="K20" i="39"/>
  <c r="L20" i="39" s="1"/>
  <c r="J13" i="39"/>
  <c r="K15" i="39"/>
  <c r="L15" i="39" s="1"/>
  <c r="L13" i="39" s="1"/>
  <c r="L18" i="39"/>
  <c r="J5" i="39"/>
  <c r="K7" i="39"/>
  <c r="L7" i="39" s="1"/>
  <c r="L5" i="39" s="1"/>
  <c r="J22" i="39"/>
  <c r="K24" i="39"/>
  <c r="L24" i="39" s="1"/>
  <c r="L22" i="39" s="1"/>
  <c r="H18" i="39"/>
  <c r="N10" i="39"/>
  <c r="N9" i="39" s="1"/>
  <c r="J10" i="39"/>
  <c r="H22" i="39" l="1"/>
  <c r="H13" i="39"/>
  <c r="J9" i="39"/>
  <c r="K11" i="39"/>
  <c r="L11" i="39" s="1"/>
  <c r="L9" i="39" s="1"/>
  <c r="H9" i="39" l="1"/>
  <c r="H5" i="39"/>
</calcChain>
</file>

<file path=xl/sharedStrings.xml><?xml version="1.0" encoding="utf-8"?>
<sst xmlns="http://schemas.openxmlformats.org/spreadsheetml/2006/main" count="76" uniqueCount="40">
  <si>
    <t>품    명</t>
  </si>
  <si>
    <t>규   격</t>
  </si>
  <si>
    <t>단위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</si>
  <si>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</si>
  <si>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</si>
  <si>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</si>
  <si>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</si>
  <si>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</si>
  <si>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</si>
  <si>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</si>
  <si>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</si>
  <si>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</si>
  <si>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</si>
  <si>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</si>
  <si>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</si>
  <si>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</si>
  <si>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</si>
  <si>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</si>
  <si>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</si>
  <si>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</si>
  <si>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</si>
  <si>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2025년(상)</t>
    <phoneticPr fontId="2" type="noConversion"/>
  </si>
  <si>
    <t>M2</t>
    <phoneticPr fontId="86" type="noConversion"/>
  </si>
  <si>
    <t>인</t>
    <phoneticPr fontId="86" type="noConversion"/>
  </si>
  <si>
    <t>견출공</t>
    <phoneticPr fontId="86" type="noConversion"/>
  </si>
  <si>
    <t>견출공</t>
    <phoneticPr fontId="2" type="noConversion"/>
  </si>
  <si>
    <t>3.6M 이하</t>
    <phoneticPr fontId="86" type="noConversion"/>
  </si>
  <si>
    <t>3.6M초과~7.2M이하</t>
    <phoneticPr fontId="86" type="noConversion"/>
  </si>
  <si>
    <t xml:space="preserve"> 콘크리트면 정리(벽면)</t>
    <phoneticPr fontId="86" type="noConversion"/>
  </si>
  <si>
    <t>2호표</t>
    <phoneticPr fontId="86" type="noConversion"/>
  </si>
  <si>
    <t>3호표</t>
    <phoneticPr fontId="86" type="noConversion"/>
  </si>
  <si>
    <t xml:space="preserve"> 콘크리트면 정리(천장)</t>
    <phoneticPr fontId="86" type="noConversion"/>
  </si>
  <si>
    <t>4호표</t>
    <phoneticPr fontId="86" type="noConversion"/>
  </si>
  <si>
    <t xml:space="preserve"> </t>
    <phoneticPr fontId="86" type="noConversion"/>
  </si>
  <si>
    <t>5호표</t>
    <phoneticPr fontId="86" type="noConversion"/>
  </si>
  <si>
    <t>곤구손료 및 경장비</t>
    <phoneticPr fontId="86" type="noConversion"/>
  </si>
  <si>
    <t>%</t>
    <phoneticPr fontId="86" type="noConversion"/>
  </si>
  <si>
    <t>인력품의</t>
    <phoneticPr fontId="86" type="noConversion"/>
  </si>
  <si>
    <t xml:space="preserve"> 콘크리트면 정리(비계사용)</t>
    <phoneticPr fontId="86" type="noConversion"/>
  </si>
  <si>
    <t>7.2M초과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</si>
</sst>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56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258" fontId="90" fillId="6" borderId="29" xfId="0" applyNumberFormat="1" applyFont="1" applyFill="1" applyBorder="1" applyAlignment="1">
      <alignment horizontal="center"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  <xf numFmtId="258" fontId="26" fillId="6" borderId="29" xfId="0" applyNumberFormat="1" applyFont="1" applyFill="1" applyBorder="1" applyAlignment="1">
      <alignment horizontal="center" vertical="center"/>
    </xf>
    <xf numFmtId="0" fontId="89" fillId="6" borderId="0" xfId="0" applyFont="1" applyFill="1" applyAlignment="1"/>
    <xf numFmtId="3" fontId="91" fillId="6" borderId="30" xfId="0" applyNumberFormat="1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258" fontId="94" fillId="6" borderId="29" xfId="0" applyNumberFormat="1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 wrapText="1"/>
    </xf>
    <xf numFmtId="41" fontId="94" fillId="7" borderId="29" xfId="2236" applyFont="1" applyFill="1" applyBorder="1" applyAlignment="1">
      <alignment horizontal="center" vertical="center"/>
    </xf>
    <xf numFmtId="0" fontId="0" fillId="0" borderId="29" xfId="0" applyBorder="1">
      <alignment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672353</xdr:colOff>
      <xdr:row>0</xdr:row>
      <xdr:rowOff>56029</xdr:rowOff>
    </xdr:from>
    <xdr:to>
      <xdr:col>29</xdr:col>
      <xdr:colOff>100854</xdr:colOff>
      <xdr:row>28</xdr:row>
      <xdr:rowOff>156882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25DA8A5-4BE4-44F3-940C-89A336B91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4765" y="56029"/>
          <a:ext cx="4896971" cy="68916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134470</xdr:colOff>
      <xdr:row>0</xdr:row>
      <xdr:rowOff>89647</xdr:rowOff>
    </xdr:from>
    <xdr:to>
      <xdr:col>21</xdr:col>
      <xdr:colOff>443636</xdr:colOff>
      <xdr:row>28</xdr:row>
      <xdr:rowOff>190500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FB1CF0F-4260-4802-97EF-68661E992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95529" y="89647"/>
          <a:ext cx="4410519" cy="68916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22</xdr:col>
      <xdr:colOff>40821</xdr:colOff>
      <xdr:row>8</xdr:row>
      <xdr:rowOff>81643</xdr:rowOff>
    </xdr:from>
    <xdr:to>
      <xdr:col>28</xdr:col>
      <xdr:colOff>653143</xdr:colOff>
      <xdr:row>19</xdr:row>
      <xdr:rowOff>81642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BF6B78D-987E-4C03-9193-1DE4E3B39D34}"/>
            </a:ext>
          </a:extLst>
        </xdr:cNvPr>
        <xdr:cNvSpPr/>
      </xdr:nvSpPr>
      <xdr:spPr>
        <a:xfrm>
          <a:off x="16002000" y="1932214"/>
          <a:ext cx="4694464" cy="220435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258536</xdr:colOff>
      <xdr:row>1</xdr:row>
      <xdr:rowOff>53068</xdr:rowOff>
    </xdr:from>
    <xdr:to>
      <xdr:col>21</xdr:col>
      <xdr:colOff>244929</xdr:colOff>
      <xdr:row>42</xdr:row>
      <xdr:rowOff>27214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0818DC7-79EB-7304-5DD2-2EB4A301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9215" y="366032"/>
          <a:ext cx="7470321" cy="97576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615043</xdr:colOff>
      <xdr:row>1</xdr:row>
      <xdr:rowOff>16328</xdr:rowOff>
    </xdr:from>
    <xdr:to>
      <xdr:col>33</xdr:col>
      <xdr:colOff>272143</xdr:colOff>
      <xdr:row>42</xdr:row>
      <xdr:rowOff>95250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16DB824-81D1-7F88-3986-A0B1F500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0007" y="329292"/>
          <a:ext cx="7141029" cy="9862458"/>
        </a:xfrm>
        <a:prstGeom prst="rect">
          <a:avLst/>
        </a:prstGeom>
      </xdr:spPr>
    </xdr:pic>
    <xdr:clientData/>
  </xdr:twoCellAnchor>
  <xdr:twoCellAnchor>
    <xdr:from>
      <xdr:col>23</xdr:col>
      <xdr:colOff>122465</xdr:colOff>
      <xdr:row>26</xdr:row>
      <xdr:rowOff>176893</xdr:rowOff>
    </xdr:from>
    <xdr:to>
      <xdr:col>28</xdr:col>
      <xdr:colOff>571500</xdr:colOff>
      <xdr:row>27</xdr:row>
      <xdr:rowOff>244928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1473225-A793-4F1D-A8F6-A111A516016C}"/>
            </a:ext>
          </a:extLst>
        </xdr:cNvPr>
        <xdr:cNvSpPr/>
      </xdr:nvSpPr>
      <xdr:spPr>
        <a:xfrm>
          <a:off x="17117786" y="7225393"/>
          <a:ext cx="3850821" cy="3401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30"/>
  <sheetViews>
    <sheetView tabSelected="1" zoomScaleNormal="100" zoomScaleSheetLayoutView="100" workbookViewId="0">
      <pane ySplit="4" topLeftCell="A5" activePane="bottomLeft" state="frozen"/>
      <selection pane="bottomLeft" activeCell="C9" sqref="C9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39" customWidth="1"/>
    <col min="8" max="8" width="10.5" style="3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2" customFormat="1" ht="24.95" customHeight="1">
      <c r="B1" s="46" t="s">
        <v>19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2:15" s="2" customFormat="1" ht="9.9499999999999993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s="3" customFormat="1" ht="15.4" customHeight="1">
      <c r="B3" s="48" t="s">
        <v>18</v>
      </c>
      <c r="C3" s="48" t="s">
        <v>0</v>
      </c>
      <c r="D3" s="48" t="s">
        <v>1</v>
      </c>
      <c r="E3" s="48" t="s">
        <v>13</v>
      </c>
      <c r="F3" s="48" t="s">
        <v>2</v>
      </c>
      <c r="G3" s="48" t="s">
        <v>14</v>
      </c>
      <c r="H3" s="48"/>
      <c r="I3" s="48" t="s">
        <v>15</v>
      </c>
      <c r="J3" s="48"/>
      <c r="K3" s="48" t="s">
        <v>16</v>
      </c>
      <c r="L3" s="48"/>
      <c r="M3" s="48" t="s">
        <v>17</v>
      </c>
      <c r="N3" s="48"/>
      <c r="O3" s="48" t="s">
        <v>10</v>
      </c>
    </row>
    <row r="4" spans="2:15" s="3" customFormat="1" ht="19.7" customHeight="1">
      <c r="B4" s="49"/>
      <c r="C4" s="49"/>
      <c r="D4" s="49"/>
      <c r="E4" s="49"/>
      <c r="F4" s="49"/>
      <c r="G4" s="45" t="s">
        <v>3</v>
      </c>
      <c r="H4" s="45" t="s">
        <v>4</v>
      </c>
      <c r="I4" s="45" t="s">
        <v>3</v>
      </c>
      <c r="J4" s="45" t="s">
        <v>4</v>
      </c>
      <c r="K4" s="45" t="s">
        <v>3</v>
      </c>
      <c r="L4" s="45" t="s">
        <v>4</v>
      </c>
      <c r="M4" s="45" t="s">
        <v>3</v>
      </c>
      <c r="N4" s="45" t="s">
        <v>4</v>
      </c>
      <c r="O4" s="49"/>
    </row>
    <row r="5" spans="2:15" s="35" customFormat="1" ht="19.7" customHeight="1">
      <c r="B5" s="28" t="s">
        <v>20</v>
      </c>
      <c r="C5" s="28" t="s">
        <v>28</v>
      </c>
      <c r="D5" s="28" t="s">
        <v>26</v>
      </c>
      <c r="E5" s="28">
        <v>1</v>
      </c>
      <c r="F5" s="28" t="s">
        <v>22</v>
      </c>
      <c r="G5" s="29">
        <f>SUM(I5,K5,M5)</f>
        <v>0</v>
      </c>
      <c r="H5" s="31">
        <f>SUM(J5,L5,N5)</f>
        <v>2753</v>
      </c>
      <c r="I5" s="29"/>
      <c r="J5" s="29">
        <f>SUM(J6:J7)</f>
        <v>2673</v>
      </c>
      <c r="K5" s="29"/>
      <c r="L5" s="29">
        <f>SUM(L6:L7)</f>
        <v>80</v>
      </c>
      <c r="M5" s="29"/>
      <c r="N5" s="29">
        <f>SUM(N6:N7)</f>
        <v>0</v>
      </c>
      <c r="O5" s="29"/>
    </row>
    <row r="6" spans="2:15" s="2" customFormat="1" ht="19.7" customHeight="1">
      <c r="B6" s="6"/>
      <c r="C6" s="6" t="s">
        <v>24</v>
      </c>
      <c r="D6" s="6"/>
      <c r="E6" s="43">
        <f>0.11/10</f>
        <v>1.0999999999999999E-2</v>
      </c>
      <c r="F6" s="6" t="s">
        <v>23</v>
      </c>
      <c r="G6" s="32"/>
      <c r="H6" s="32"/>
      <c r="I6" s="7">
        <f>'노임단가(하반기변경)'!$F$4</f>
        <v>243075</v>
      </c>
      <c r="J6" s="4">
        <f>TRUNC($E6*I6)</f>
        <v>2673</v>
      </c>
      <c r="K6" s="7"/>
      <c r="L6" s="4">
        <f>TRUNC($E6*K6)</f>
        <v>0</v>
      </c>
      <c r="M6" s="7"/>
      <c r="N6" s="4">
        <f>TRUNC($E6*M6)</f>
        <v>0</v>
      </c>
      <c r="O6" s="7"/>
    </row>
    <row r="7" spans="2:15" s="2" customFormat="1" ht="19.7" customHeight="1">
      <c r="B7" s="6"/>
      <c r="C7" s="6" t="s">
        <v>35</v>
      </c>
      <c r="D7" s="6" t="s">
        <v>37</v>
      </c>
      <c r="E7" s="40">
        <v>3</v>
      </c>
      <c r="F7" s="6" t="s">
        <v>36</v>
      </c>
      <c r="G7" s="32"/>
      <c r="H7" s="32"/>
      <c r="I7" s="7"/>
      <c r="J7" s="4"/>
      <c r="K7" s="7">
        <f>SUM(J6)</f>
        <v>2673</v>
      </c>
      <c r="L7" s="4">
        <f>TRUNC($E7%*K7)</f>
        <v>80</v>
      </c>
      <c r="M7" s="7"/>
      <c r="N7" s="4"/>
      <c r="O7" s="7"/>
    </row>
    <row r="8" spans="2:15" s="2" customFormat="1" ht="19.7" customHeight="1">
      <c r="B8" s="6"/>
      <c r="C8" s="6"/>
      <c r="D8" s="27"/>
      <c r="E8" s="25"/>
      <c r="F8" s="6"/>
      <c r="G8" s="32"/>
      <c r="H8" s="32"/>
      <c r="I8" s="7"/>
      <c r="J8" s="4"/>
      <c r="K8" s="7"/>
      <c r="L8" s="4"/>
      <c r="M8" s="7"/>
      <c r="N8" s="4"/>
      <c r="O8" s="7"/>
    </row>
    <row r="9" spans="2:15" s="35" customFormat="1" ht="19.7" customHeight="1">
      <c r="B9" s="33" t="s">
        <v>29</v>
      </c>
      <c r="C9" s="33" t="s">
        <v>28</v>
      </c>
      <c r="D9" s="53" t="s">
        <v>27</v>
      </c>
      <c r="E9" s="33">
        <v>1</v>
      </c>
      <c r="F9" s="33" t="s">
        <v>22</v>
      </c>
      <c r="G9" s="32">
        <f>SUM(I9,K9,M9)</f>
        <v>0</v>
      </c>
      <c r="H9" s="54">
        <f>SUM(J9,L9,N9)</f>
        <v>3505</v>
      </c>
      <c r="I9" s="32"/>
      <c r="J9" s="32">
        <f>SUM(J10:J11)</f>
        <v>3403</v>
      </c>
      <c r="K9" s="32"/>
      <c r="L9" s="32">
        <f>SUM(L10:L11)</f>
        <v>102</v>
      </c>
      <c r="M9" s="32"/>
      <c r="N9" s="32">
        <f>SUM(N10:N11)</f>
        <v>0</v>
      </c>
      <c r="O9" s="32"/>
    </row>
    <row r="10" spans="2:15" s="2" customFormat="1" ht="19.7" customHeight="1">
      <c r="B10" s="6"/>
      <c r="C10" s="6" t="s">
        <v>24</v>
      </c>
      <c r="D10" s="6"/>
      <c r="E10" s="43">
        <f>0.14/10</f>
        <v>1.4000000000000002E-2</v>
      </c>
      <c r="F10" s="6" t="s">
        <v>23</v>
      </c>
      <c r="G10" s="32"/>
      <c r="H10" s="32"/>
      <c r="I10" s="7">
        <f>'노임단가(하반기변경)'!$F$4</f>
        <v>243075</v>
      </c>
      <c r="J10" s="4">
        <f>TRUNC($E10*I10)</f>
        <v>3403</v>
      </c>
      <c r="K10" s="7"/>
      <c r="L10" s="4">
        <f>TRUNC($E10*K10)</f>
        <v>0</v>
      </c>
      <c r="M10" s="7"/>
      <c r="N10" s="4">
        <f>TRUNC($E10*M10)</f>
        <v>0</v>
      </c>
      <c r="O10" s="7"/>
    </row>
    <row r="11" spans="2:15" s="44" customFormat="1" ht="19.7" customHeight="1">
      <c r="B11" s="6"/>
      <c r="C11" s="6" t="s">
        <v>35</v>
      </c>
      <c r="D11" s="6" t="s">
        <v>37</v>
      </c>
      <c r="E11" s="40">
        <v>3</v>
      </c>
      <c r="F11" s="6" t="s">
        <v>36</v>
      </c>
      <c r="G11" s="32"/>
      <c r="H11" s="32"/>
      <c r="I11" s="7"/>
      <c r="J11" s="4"/>
      <c r="K11" s="7">
        <f>SUM(J10)</f>
        <v>3403</v>
      </c>
      <c r="L11" s="4">
        <f>TRUNC($E11%*K11)</f>
        <v>102</v>
      </c>
      <c r="M11" s="7"/>
      <c r="N11" s="4"/>
      <c r="O11" s="7"/>
    </row>
    <row r="12" spans="2:15" s="2" customFormat="1" ht="19.7" customHeight="1">
      <c r="B12" s="6"/>
      <c r="C12" s="6"/>
      <c r="D12" s="6"/>
      <c r="E12" s="41"/>
      <c r="F12" s="6"/>
      <c r="G12" s="32"/>
      <c r="H12" s="32"/>
      <c r="I12" s="7"/>
      <c r="J12" s="4"/>
      <c r="K12" s="7"/>
      <c r="L12" s="4"/>
      <c r="M12" s="7"/>
      <c r="N12" s="4"/>
      <c r="O12" s="7"/>
    </row>
    <row r="13" spans="2:15" s="35" customFormat="1" ht="19.7" customHeight="1">
      <c r="B13" s="33" t="s">
        <v>30</v>
      </c>
      <c r="C13" s="33" t="s">
        <v>31</v>
      </c>
      <c r="D13" s="33" t="s">
        <v>26</v>
      </c>
      <c r="E13" s="33">
        <v>1</v>
      </c>
      <c r="F13" s="33" t="s">
        <v>22</v>
      </c>
      <c r="G13" s="32">
        <f>SUM(I13,K13,M13)</f>
        <v>0</v>
      </c>
      <c r="H13" s="54">
        <f>SUM(J13,L13,N13)</f>
        <v>3304</v>
      </c>
      <c r="I13" s="32"/>
      <c r="J13" s="32">
        <f>SUM(J14:J16)</f>
        <v>3208</v>
      </c>
      <c r="K13" s="32"/>
      <c r="L13" s="32">
        <f>SUM(L14:L16)</f>
        <v>96</v>
      </c>
      <c r="M13" s="32"/>
      <c r="N13" s="32">
        <f>SUM(N14:N16)</f>
        <v>0</v>
      </c>
      <c r="O13" s="32"/>
    </row>
    <row r="14" spans="2:15" s="44" customFormat="1" ht="19.7" customHeight="1">
      <c r="B14" s="6"/>
      <c r="C14" s="6" t="s">
        <v>24</v>
      </c>
      <c r="D14" s="6"/>
      <c r="E14" s="43">
        <f>E6*1.2</f>
        <v>1.3199999999999998E-2</v>
      </c>
      <c r="F14" s="6" t="s">
        <v>23</v>
      </c>
      <c r="G14" s="32"/>
      <c r="H14" s="32"/>
      <c r="I14" s="7">
        <f>'노임단가(하반기변경)'!$F$4</f>
        <v>243075</v>
      </c>
      <c r="J14" s="4">
        <f>TRUNC($E14*I14)</f>
        <v>3208</v>
      </c>
      <c r="K14" s="7"/>
      <c r="L14" s="4">
        <f>TRUNC($E14*K14)</f>
        <v>0</v>
      </c>
      <c r="M14" s="7"/>
      <c r="N14" s="4">
        <f>TRUNC($E14*M14)</f>
        <v>0</v>
      </c>
      <c r="O14" s="7"/>
    </row>
    <row r="15" spans="2:15" s="44" customFormat="1" ht="19.7" customHeight="1">
      <c r="B15" s="6"/>
      <c r="C15" s="6" t="s">
        <v>35</v>
      </c>
      <c r="D15" s="6" t="s">
        <v>37</v>
      </c>
      <c r="E15" s="40">
        <v>3</v>
      </c>
      <c r="F15" s="6" t="s">
        <v>36</v>
      </c>
      <c r="G15" s="32"/>
      <c r="H15" s="32"/>
      <c r="I15" s="7"/>
      <c r="J15" s="4"/>
      <c r="K15" s="7">
        <f>SUM(J14)</f>
        <v>3208</v>
      </c>
      <c r="L15" s="4">
        <f>TRUNC($E15%*K15)</f>
        <v>96</v>
      </c>
      <c r="M15" s="7"/>
      <c r="N15" s="4"/>
      <c r="O15" s="7"/>
    </row>
    <row r="16" spans="2:15" s="35" customFormat="1" ht="19.7" customHeight="1">
      <c r="B16" s="33"/>
      <c r="C16" s="33" t="s">
        <v>33</v>
      </c>
      <c r="D16" s="33"/>
      <c r="E16" s="33"/>
      <c r="F16" s="55"/>
      <c r="G16" s="32"/>
      <c r="H16" s="32"/>
      <c r="I16" s="32"/>
      <c r="J16" s="32"/>
      <c r="K16" s="32"/>
      <c r="L16" s="32"/>
      <c r="M16" s="32"/>
      <c r="N16" s="32"/>
      <c r="O16" s="32"/>
    </row>
    <row r="17" spans="2:15" s="35" customFormat="1" ht="19.7" customHeight="1">
      <c r="B17" s="33"/>
      <c r="C17" s="33"/>
      <c r="D17" s="33"/>
      <c r="E17" s="33"/>
      <c r="F17" s="55"/>
      <c r="G17" s="32"/>
      <c r="H17" s="32"/>
      <c r="I17" s="32"/>
      <c r="J17" s="32"/>
      <c r="K17" s="32"/>
      <c r="L17" s="32"/>
      <c r="M17" s="32"/>
      <c r="N17" s="32"/>
      <c r="O17" s="32"/>
    </row>
    <row r="18" spans="2:15" s="35" customFormat="1" ht="19.7" customHeight="1">
      <c r="B18" s="33" t="s">
        <v>32</v>
      </c>
      <c r="C18" s="33" t="s">
        <v>31</v>
      </c>
      <c r="D18" s="53" t="s">
        <v>27</v>
      </c>
      <c r="E18" s="33">
        <v>1</v>
      </c>
      <c r="F18" s="33" t="s">
        <v>22</v>
      </c>
      <c r="G18" s="32">
        <f>SUM(I18,K18,M18)</f>
        <v>0</v>
      </c>
      <c r="H18" s="54">
        <f>SUM(J18,L18,N18)</f>
        <v>4205</v>
      </c>
      <c r="I18" s="32"/>
      <c r="J18" s="32">
        <f>SUM(J19:J20)</f>
        <v>4083</v>
      </c>
      <c r="K18" s="32"/>
      <c r="L18" s="32">
        <f>SUM(L19:L20)</f>
        <v>122</v>
      </c>
      <c r="M18" s="32"/>
      <c r="N18" s="32">
        <f>SUM(N19:N20)</f>
        <v>0</v>
      </c>
      <c r="O18" s="32"/>
    </row>
    <row r="19" spans="2:15" s="44" customFormat="1" ht="19.7" customHeight="1">
      <c r="B19" s="6"/>
      <c r="C19" s="6" t="s">
        <v>24</v>
      </c>
      <c r="D19" s="6"/>
      <c r="E19" s="43">
        <f>E10*1.2</f>
        <v>1.6800000000000002E-2</v>
      </c>
      <c r="F19" s="6" t="s">
        <v>23</v>
      </c>
      <c r="G19" s="32"/>
      <c r="H19" s="32"/>
      <c r="I19" s="7">
        <f>'노임단가(하반기변경)'!$F$4</f>
        <v>243075</v>
      </c>
      <c r="J19" s="4">
        <f>TRUNC($E19*I19)</f>
        <v>4083</v>
      </c>
      <c r="K19" s="7"/>
      <c r="L19" s="4">
        <f>TRUNC($E19*K19)</f>
        <v>0</v>
      </c>
      <c r="M19" s="7"/>
      <c r="N19" s="4">
        <f>TRUNC($E19*M19)</f>
        <v>0</v>
      </c>
      <c r="O19" s="7"/>
    </row>
    <row r="20" spans="2:15" s="44" customFormat="1" ht="19.7" customHeight="1">
      <c r="B20" s="6"/>
      <c r="C20" s="6" t="s">
        <v>35</v>
      </c>
      <c r="D20" s="6" t="s">
        <v>37</v>
      </c>
      <c r="E20" s="40">
        <v>3</v>
      </c>
      <c r="F20" s="6" t="s">
        <v>36</v>
      </c>
      <c r="G20" s="32"/>
      <c r="H20" s="32"/>
      <c r="I20" s="7"/>
      <c r="J20" s="4"/>
      <c r="K20" s="7">
        <f>SUM(J19)</f>
        <v>4083</v>
      </c>
      <c r="L20" s="4">
        <f>TRUNC($E20%*K20)</f>
        <v>122</v>
      </c>
      <c r="M20" s="7"/>
      <c r="N20" s="4"/>
      <c r="O20" s="7"/>
    </row>
    <row r="21" spans="2:15" s="44" customFormat="1" ht="19.7" customHeight="1">
      <c r="B21" s="6"/>
      <c r="C21" s="6"/>
      <c r="D21" s="6"/>
      <c r="E21" s="40"/>
      <c r="F21" s="6"/>
      <c r="G21" s="32"/>
      <c r="H21" s="32"/>
      <c r="I21" s="7"/>
      <c r="J21" s="4"/>
      <c r="K21" s="7"/>
      <c r="L21" s="4"/>
      <c r="M21" s="7"/>
      <c r="N21" s="4"/>
      <c r="O21" s="7"/>
    </row>
    <row r="22" spans="2:15" s="35" customFormat="1" ht="19.7" customHeight="1">
      <c r="B22" s="33" t="s">
        <v>34</v>
      </c>
      <c r="C22" s="33" t="s">
        <v>38</v>
      </c>
      <c r="D22" s="53" t="s">
        <v>39</v>
      </c>
      <c r="E22" s="33">
        <v>1</v>
      </c>
      <c r="F22" s="33" t="s">
        <v>22</v>
      </c>
      <c r="G22" s="32">
        <f>SUM(I22,K22,M22)</f>
        <v>0</v>
      </c>
      <c r="H22" s="54">
        <f>SUM(J22,L22,N22)</f>
        <v>3404</v>
      </c>
      <c r="I22" s="32"/>
      <c r="J22" s="32">
        <f>SUM(J23:J24)</f>
        <v>3305</v>
      </c>
      <c r="K22" s="32"/>
      <c r="L22" s="32">
        <f>SUM(L23:L24)</f>
        <v>99</v>
      </c>
      <c r="M22" s="32"/>
      <c r="N22" s="32">
        <f>SUM(N23:N24)</f>
        <v>0</v>
      </c>
      <c r="O22" s="32"/>
    </row>
    <row r="23" spans="2:15" s="44" customFormat="1" ht="19.7" customHeight="1">
      <c r="B23" s="6"/>
      <c r="C23" s="6" t="s">
        <v>24</v>
      </c>
      <c r="D23" s="6"/>
      <c r="E23" s="41">
        <f>0.014-0.0004</f>
        <v>1.3600000000000001E-2</v>
      </c>
      <c r="F23" s="6" t="s">
        <v>23</v>
      </c>
      <c r="G23" s="32"/>
      <c r="H23" s="32"/>
      <c r="I23" s="7">
        <f>'노임단가(하반기변경)'!$F$4</f>
        <v>243075</v>
      </c>
      <c r="J23" s="4">
        <f>TRUNC($E23*I23)</f>
        <v>3305</v>
      </c>
      <c r="K23" s="7"/>
      <c r="L23" s="4">
        <f>TRUNC($E23*K23)</f>
        <v>0</v>
      </c>
      <c r="M23" s="7"/>
      <c r="N23" s="4">
        <f>TRUNC($E23*M23)</f>
        <v>0</v>
      </c>
      <c r="O23" s="7"/>
    </row>
    <row r="24" spans="2:15" s="44" customFormat="1" ht="19.7" customHeight="1">
      <c r="B24" s="6"/>
      <c r="C24" s="6" t="s">
        <v>35</v>
      </c>
      <c r="D24" s="6" t="s">
        <v>37</v>
      </c>
      <c r="E24" s="40">
        <v>3</v>
      </c>
      <c r="F24" s="6" t="s">
        <v>36</v>
      </c>
      <c r="G24" s="32"/>
      <c r="H24" s="32"/>
      <c r="I24" s="7"/>
      <c r="J24" s="4"/>
      <c r="K24" s="7">
        <f>SUM(J23)</f>
        <v>3305</v>
      </c>
      <c r="L24" s="4">
        <f>TRUNC($E24%*K24)</f>
        <v>99</v>
      </c>
      <c r="M24" s="7"/>
      <c r="N24" s="4"/>
      <c r="O24" s="7"/>
    </row>
    <row r="25" spans="2:15" s="30" customFormat="1" ht="19.7" customHeight="1">
      <c r="B25" s="33"/>
      <c r="C25" s="33"/>
      <c r="D25" s="33"/>
      <c r="E25" s="52"/>
      <c r="F25" s="33"/>
      <c r="G25" s="32"/>
      <c r="H25" s="32"/>
      <c r="I25" s="32"/>
      <c r="J25" s="32"/>
      <c r="K25" s="32"/>
      <c r="L25" s="32"/>
      <c r="M25" s="32"/>
      <c r="N25" s="32"/>
      <c r="O25" s="32"/>
    </row>
    <row r="26" spans="2:15" s="2" customFormat="1" ht="19.7" customHeight="1">
      <c r="B26" s="6"/>
      <c r="C26" s="5"/>
      <c r="D26" s="6"/>
      <c r="E26" s="34"/>
      <c r="F26" s="6"/>
      <c r="G26" s="32"/>
      <c r="H26" s="32"/>
      <c r="I26" s="7"/>
      <c r="J26" s="4"/>
      <c r="K26" s="7"/>
      <c r="L26" s="4"/>
      <c r="M26" s="7"/>
      <c r="N26" s="4"/>
      <c r="O26" s="7"/>
    </row>
    <row r="27" spans="2:15" s="2" customFormat="1" ht="19.7" customHeight="1">
      <c r="B27" s="6"/>
      <c r="C27" s="5"/>
      <c r="D27" s="6"/>
      <c r="E27" s="42"/>
      <c r="F27" s="6"/>
      <c r="G27" s="32"/>
      <c r="H27" s="32"/>
      <c r="I27" s="7"/>
      <c r="J27" s="4"/>
      <c r="K27" s="7"/>
      <c r="L27" s="4"/>
      <c r="M27" s="7"/>
      <c r="N27" s="4"/>
      <c r="O27" s="7"/>
    </row>
    <row r="28" spans="2:15" s="2" customFormat="1" ht="19.7" customHeight="1">
      <c r="B28" s="6"/>
      <c r="C28" s="5"/>
      <c r="D28" s="27"/>
      <c r="E28" s="25"/>
      <c r="F28" s="6"/>
      <c r="G28" s="32"/>
      <c r="H28" s="32"/>
      <c r="I28" s="7"/>
      <c r="J28" s="4"/>
      <c r="K28" s="7"/>
      <c r="L28" s="4"/>
      <c r="M28" s="7"/>
      <c r="N28" s="4"/>
      <c r="O28" s="7"/>
    </row>
    <row r="29" spans="2:15" s="30" customFormat="1" ht="19.7" customHeight="1">
      <c r="B29" s="36"/>
      <c r="C29" s="37"/>
      <c r="D29" s="36"/>
      <c r="E29" s="36"/>
      <c r="F29" s="6"/>
      <c r="G29" s="32"/>
      <c r="H29" s="32"/>
      <c r="I29" s="38"/>
      <c r="J29" s="4"/>
      <c r="K29" s="38"/>
      <c r="L29" s="4"/>
      <c r="M29" s="38"/>
      <c r="N29" s="4"/>
      <c r="O29" s="38"/>
    </row>
    <row r="30" spans="2:15" s="30" customFormat="1" ht="19.7" customHeight="1">
      <c r="B30" s="36"/>
      <c r="C30" s="37"/>
      <c r="D30" s="36"/>
      <c r="E30" s="36"/>
      <c r="F30" s="6"/>
      <c r="G30" s="32"/>
      <c r="H30" s="32"/>
      <c r="I30" s="38"/>
      <c r="J30" s="4"/>
      <c r="K30" s="38"/>
      <c r="L30" s="4"/>
      <c r="M30" s="38"/>
      <c r="N30" s="4"/>
      <c r="O30" s="3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="70" zoomScaleNormal="160" zoomScaleSheetLayoutView="70" workbookViewId="0">
      <selection activeCell="E42" sqref="E42"/>
    </sheetView>
  </sheetViews>
  <sheetFormatPr defaultRowHeight="12.75"/>
  <cols>
    <col min="1" max="1" width="0.625" style="8" customWidth="1"/>
    <col min="2" max="2" width="6.25" style="8" customWidth="1"/>
    <col min="3" max="3" width="16.875" style="8" customWidth="1"/>
    <col min="4" max="4" width="15.375" style="8" customWidth="1"/>
    <col min="5" max="5" width="6.875" style="8" customWidth="1"/>
    <col min="6" max="6" width="16.875" style="8" customWidth="1"/>
    <col min="7" max="7" width="16.875" style="22" customWidth="1"/>
    <col min="8" max="16384" width="9" style="8"/>
  </cols>
  <sheetData>
    <row r="1" spans="2:26" ht="24.95" customHeight="1">
      <c r="B1" s="50" t="s">
        <v>12</v>
      </c>
      <c r="C1" s="50"/>
      <c r="D1" s="50"/>
      <c r="E1" s="50"/>
      <c r="F1" s="50"/>
      <c r="G1" s="50"/>
    </row>
    <row r="2" spans="2:26" ht="9.9499999999999993" customHeight="1">
      <c r="B2" s="51"/>
      <c r="C2" s="51"/>
      <c r="D2" s="51"/>
      <c r="E2" s="51"/>
      <c r="F2" s="51"/>
      <c r="G2" s="51"/>
    </row>
    <row r="3" spans="2:26" ht="27.95" customHeight="1">
      <c r="B3" s="9" t="s">
        <v>6</v>
      </c>
      <c r="C3" s="10" t="s">
        <v>7</v>
      </c>
      <c r="D3" s="10" t="s">
        <v>8</v>
      </c>
      <c r="E3" s="10" t="s">
        <v>2</v>
      </c>
      <c r="F3" s="10" t="s">
        <v>9</v>
      </c>
      <c r="G3" s="11" t="s">
        <v>10</v>
      </c>
    </row>
    <row r="4" spans="2:26" ht="22.35" customHeight="1">
      <c r="B4" s="12">
        <v>1</v>
      </c>
      <c r="C4" s="24" t="s">
        <v>25</v>
      </c>
      <c r="D4" s="13" t="s">
        <v>5</v>
      </c>
      <c r="E4" s="14" t="s">
        <v>11</v>
      </c>
      <c r="F4" s="14">
        <v>243075</v>
      </c>
      <c r="G4" s="26" t="s">
        <v>21</v>
      </c>
      <c r="Z4" s="16"/>
    </row>
    <row r="5" spans="2:26" ht="22.35" customHeight="1">
      <c r="B5" s="12"/>
      <c r="C5" s="24"/>
      <c r="D5" s="13"/>
      <c r="E5" s="14"/>
      <c r="F5" s="14"/>
      <c r="G5" s="26"/>
      <c r="Z5" s="16"/>
    </row>
    <row r="6" spans="2:26" ht="22.35" customHeight="1">
      <c r="B6" s="12"/>
      <c r="C6" s="24"/>
      <c r="D6" s="13"/>
      <c r="E6" s="14"/>
      <c r="F6" s="14"/>
      <c r="G6" s="26"/>
      <c r="Z6" s="16"/>
    </row>
    <row r="7" spans="2:26" ht="22.35" customHeight="1">
      <c r="B7" s="12"/>
      <c r="C7" s="13"/>
      <c r="D7" s="13"/>
      <c r="E7" s="14"/>
      <c r="F7" s="14"/>
      <c r="G7" s="15"/>
      <c r="Z7" s="16"/>
    </row>
    <row r="8" spans="2:26" ht="22.35" customHeight="1">
      <c r="B8" s="12"/>
      <c r="C8" s="13"/>
      <c r="D8" s="13"/>
      <c r="E8" s="14"/>
      <c r="F8" s="14"/>
      <c r="G8" s="15"/>
      <c r="Z8" s="16"/>
    </row>
    <row r="9" spans="2:26" ht="22.35" customHeight="1">
      <c r="B9" s="12"/>
      <c r="C9" s="13"/>
      <c r="D9" s="13"/>
      <c r="E9" s="14"/>
      <c r="F9" s="14"/>
      <c r="G9" s="15"/>
      <c r="Z9" s="16"/>
    </row>
    <row r="10" spans="2:26" ht="22.35" customHeight="1">
      <c r="B10" s="12"/>
      <c r="C10" s="13"/>
      <c r="D10" s="13"/>
      <c r="E10" s="14"/>
      <c r="F10" s="14"/>
      <c r="G10" s="15"/>
      <c r="Z10" s="16"/>
    </row>
    <row r="11" spans="2:26" ht="22.35" customHeight="1">
      <c r="B11" s="12"/>
      <c r="C11" s="13"/>
      <c r="D11" s="13"/>
      <c r="E11" s="14"/>
      <c r="F11" s="14"/>
      <c r="G11" s="15"/>
      <c r="Z11" s="16"/>
    </row>
    <row r="12" spans="2:26" ht="22.35" customHeight="1">
      <c r="B12" s="12"/>
      <c r="C12" s="13"/>
      <c r="D12" s="13"/>
      <c r="E12" s="14"/>
      <c r="F12" s="14"/>
      <c r="G12" s="15"/>
      <c r="Z12" s="16"/>
    </row>
    <row r="13" spans="2:26" ht="22.35" customHeight="1">
      <c r="B13" s="12"/>
      <c r="C13" s="13"/>
      <c r="D13" s="13"/>
      <c r="E13" s="14"/>
      <c r="F13" s="14"/>
      <c r="G13" s="15"/>
      <c r="Z13" s="16"/>
    </row>
    <row r="14" spans="2:26" ht="22.35" customHeight="1">
      <c r="B14" s="12"/>
      <c r="C14" s="13"/>
      <c r="D14" s="13"/>
      <c r="E14" s="14"/>
      <c r="F14" s="14"/>
      <c r="G14" s="15"/>
      <c r="Z14" s="16"/>
    </row>
    <row r="15" spans="2:26" ht="22.35" customHeight="1">
      <c r="B15" s="12"/>
      <c r="C15" s="13"/>
      <c r="D15" s="13"/>
      <c r="E15" s="14"/>
      <c r="F15" s="14"/>
      <c r="G15" s="15"/>
      <c r="Z15" s="16"/>
    </row>
    <row r="16" spans="2:26" ht="22.35" customHeight="1">
      <c r="B16" s="12"/>
      <c r="C16" s="13"/>
      <c r="D16" s="13"/>
      <c r="E16" s="14"/>
      <c r="F16" s="14"/>
      <c r="G16" s="15"/>
      <c r="Z16" s="16"/>
    </row>
    <row r="17" spans="2:26" ht="22.35" customHeight="1">
      <c r="B17" s="12"/>
      <c r="C17" s="13"/>
      <c r="D17" s="13"/>
      <c r="E17" s="14"/>
      <c r="F17" s="14"/>
      <c r="G17" s="15"/>
      <c r="Z17" s="16"/>
    </row>
    <row r="18" spans="2:26" ht="22.35" customHeight="1">
      <c r="B18" s="12"/>
      <c r="C18" s="13"/>
      <c r="D18" s="13"/>
      <c r="E18" s="14"/>
      <c r="F18" s="14"/>
      <c r="G18" s="15"/>
      <c r="Z18" s="16"/>
    </row>
    <row r="19" spans="2:26" ht="21" customHeight="1">
      <c r="B19" s="12"/>
      <c r="C19" s="13"/>
      <c r="D19" s="13"/>
      <c r="E19" s="14"/>
      <c r="F19" s="14"/>
      <c r="G19" s="15"/>
      <c r="Z19" s="16"/>
    </row>
    <row r="20" spans="2:26" ht="22.35" customHeight="1">
      <c r="B20" s="12"/>
      <c r="C20" s="13"/>
      <c r="D20" s="13"/>
      <c r="E20" s="14"/>
      <c r="F20" s="14"/>
      <c r="G20" s="15"/>
      <c r="Z20" s="16"/>
    </row>
    <row r="21" spans="2:26" ht="22.35" customHeight="1">
      <c r="B21" s="12"/>
      <c r="C21" s="13"/>
      <c r="D21" s="13"/>
      <c r="E21" s="14"/>
      <c r="F21" s="14"/>
      <c r="G21" s="15"/>
      <c r="Z21" s="16"/>
    </row>
    <row r="22" spans="2:26" ht="22.35" customHeight="1">
      <c r="B22" s="12"/>
      <c r="C22" s="13"/>
      <c r="D22" s="13"/>
      <c r="E22" s="14"/>
      <c r="F22" s="14"/>
      <c r="G22" s="15"/>
      <c r="Z22" s="16"/>
    </row>
    <row r="23" spans="2:26" ht="22.35" customHeight="1">
      <c r="B23" s="12"/>
      <c r="C23" s="13"/>
      <c r="D23" s="13"/>
      <c r="E23" s="14"/>
      <c r="F23" s="14"/>
      <c r="G23" s="15"/>
      <c r="Z23" s="16"/>
    </row>
    <row r="24" spans="2:26" ht="22.35" customHeight="1">
      <c r="B24" s="12"/>
      <c r="C24" s="13"/>
      <c r="D24" s="13"/>
      <c r="E24" s="14"/>
      <c r="F24" s="14"/>
      <c r="G24" s="15"/>
      <c r="Z24" s="16"/>
    </row>
    <row r="25" spans="2:26" ht="22.35" customHeight="1">
      <c r="B25" s="12"/>
      <c r="C25" s="13"/>
      <c r="D25" s="13"/>
      <c r="E25" s="14"/>
      <c r="F25" s="14"/>
      <c r="G25" s="15"/>
      <c r="Z25" s="16"/>
    </row>
    <row r="26" spans="2:26" ht="22.35" customHeight="1">
      <c r="B26" s="12"/>
      <c r="C26" s="13"/>
      <c r="D26" s="13"/>
      <c r="E26" s="14"/>
      <c r="F26" s="14"/>
      <c r="G26" s="15"/>
      <c r="Z26" s="16"/>
    </row>
    <row r="27" spans="2:26" ht="22.35" customHeight="1">
      <c r="B27" s="12"/>
      <c r="C27" s="13"/>
      <c r="D27" s="13"/>
      <c r="E27" s="14"/>
      <c r="F27" s="14"/>
      <c r="G27" s="15"/>
      <c r="Z27" s="16"/>
    </row>
    <row r="28" spans="2:26" ht="22.35" customHeight="1">
      <c r="B28" s="12"/>
      <c r="C28" s="13"/>
      <c r="D28" s="13"/>
      <c r="E28" s="14"/>
      <c r="F28" s="14"/>
      <c r="G28" s="15"/>
      <c r="Z28" s="16"/>
    </row>
    <row r="29" spans="2:26" ht="22.35" customHeight="1">
      <c r="B29" s="12"/>
      <c r="C29" s="13"/>
      <c r="D29" s="13"/>
      <c r="E29" s="14"/>
      <c r="F29" s="14"/>
      <c r="G29" s="15"/>
      <c r="Z29" s="16"/>
    </row>
    <row r="30" spans="2:26" ht="22.35" customHeight="1">
      <c r="B30" s="17"/>
      <c r="C30" s="18"/>
      <c r="D30" s="18"/>
      <c r="E30" s="19"/>
      <c r="F30" s="19"/>
      <c r="G30" s="20"/>
      <c r="Z30" s="16"/>
    </row>
    <row r="31" spans="2:26">
      <c r="B31" s="21"/>
      <c r="C31" s="21"/>
      <c r="D31" s="21"/>
      <c r="E31" s="21"/>
      <c r="F31" s="21"/>
      <c r="G31" s="23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2024-11-22T08:14:58Z</cp:lastPrinted>
  <dcterms:created xsi:type="dcterms:W3CDTF">2015-08-17T02:38:16Z</dcterms:created>
  <dcterms:modified xsi:type="dcterms:W3CDTF">2025-01-16T04:29:27Z</dcterms:modified>
</cp:coreProperties>
</file>